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codeName="ThisWorkbook"/>
  <bookViews>
    <workbookView xWindow="180" yWindow="120" windowWidth="18900" windowHeight="11700" tabRatio="423"/>
  </bookViews>
  <sheets>
    <sheet name="Coperta" sheetId="4" r:id="rId1"/>
    <sheet name="Clasa" sheetId="1" r:id="rId2"/>
    <sheet name="Sumar elev" sheetId="2" r:id="rId3"/>
  </sheets>
  <definedNames>
    <definedName name="ClassName">Clasa!$B$1</definedName>
    <definedName name="_xlnm.Print_Area" localSheetId="2">'Sumar elev'!$A$1:$I$52</definedName>
    <definedName name="_xlnm.Print_Titles" localSheetId="1">Clasa!$B:$B,Clasa!$4:$4</definedName>
    <definedName name="ProgressChartLabels">OFFSET(ProgressChartValues,1,0)</definedName>
    <definedName name="ProgressChartStudentValues">IFERROR(OFFSET(StudentGradesStart,,,,COUNT(ProgressChartValues)),0)</definedName>
    <definedName name="ProgressChartValues">TotalAssignmentPoints[]</definedName>
    <definedName name="StudentGradesStart">INDEX(Clasa!$G$5:$I$9,MATCH(StudentName,StudentData[Numele si prenumele elevului],0),1)</definedName>
    <definedName name="StudentLookup">StudentData[Numele si prenumele elevului]</definedName>
    <definedName name="StudentName">'Sumar elev'!$B$8</definedName>
    <definedName name="TeacherName">Clasa!$B$3</definedName>
    <definedName name="TotalPoints">Clasa!$F$3</definedName>
  </definedNames>
  <calcPr calcId="125725"/>
</workbook>
</file>

<file path=xl/calcChain.xml><?xml version="1.0" encoding="utf-8"?>
<calcChain xmlns="http://schemas.openxmlformats.org/spreadsheetml/2006/main">
  <c r="C2" i="1"/>
  <c r="B1"/>
  <c r="B2"/>
  <c r="C3" i="2"/>
  <c r="C3" i="1"/>
  <c r="B6" i="2"/>
  <c r="G2" i="1"/>
  <c r="B3"/>
  <c r="B3" i="2"/>
  <c r="B2"/>
  <c r="A1"/>
  <c r="F11" i="1"/>
  <c r="F9"/>
  <c r="C9" s="1"/>
  <c r="F7"/>
  <c r="C7" s="1"/>
  <c r="F8"/>
  <c r="C8" s="1"/>
  <c r="E11" l="1"/>
  <c r="D9"/>
  <c r="D8"/>
  <c r="D7"/>
  <c r="F6"/>
  <c r="C6" s="1"/>
  <c r="G10"/>
  <c r="H10"/>
  <c r="E8"/>
  <c r="E9" l="1"/>
  <c r="E7"/>
  <c r="D6"/>
  <c r="E6"/>
  <c r="I10"/>
  <c r="F5"/>
  <c r="D5" l="1"/>
  <c r="D10" s="1"/>
  <c r="H18" i="4" l="1"/>
  <c r="F10" i="1"/>
  <c r="F12" i="2"/>
  <c r="D12" s="1"/>
  <c r="C5" i="1"/>
  <c r="B12" i="2"/>
  <c r="G12" l="1"/>
  <c r="E5" i="1"/>
  <c r="E10" l="1"/>
  <c r="E12" i="2"/>
</calcChain>
</file>

<file path=xl/sharedStrings.xml><?xml version="1.0" encoding="utf-8"?>
<sst xmlns="http://schemas.openxmlformats.org/spreadsheetml/2006/main" count="48" uniqueCount="42">
  <si>
    <t>%</t>
  </si>
  <si>
    <t>X</t>
  </si>
  <si>
    <t>prof. Dumitrel Toma</t>
  </si>
  <si>
    <t>Total puncte</t>
  </si>
  <si>
    <t>Numar total de puncte</t>
  </si>
  <si>
    <t>Data evaluarii</t>
  </si>
  <si>
    <t>Nivelul de performanta</t>
  </si>
  <si>
    <t>Media clasei</t>
  </si>
  <si>
    <t>Numele elevului:</t>
  </si>
  <si>
    <t>Situatia elevului</t>
  </si>
  <si>
    <t>Procentul</t>
  </si>
  <si>
    <t>Semnatura parintelui (daca este necesara)</t>
  </si>
  <si>
    <t>Data:</t>
  </si>
  <si>
    <t>Comentariile profesorului</t>
  </si>
  <si>
    <t>Alexandru Ionut</t>
  </si>
  <si>
    <t>Nota finala</t>
  </si>
  <si>
    <t>Analiza notei acordate in:</t>
  </si>
  <si>
    <t>Vasile Daniel</t>
  </si>
  <si>
    <t>Numele si prenumele elevului</t>
  </si>
  <si>
    <t>Gherghina Sabin</t>
  </si>
  <si>
    <t>Popescu Ionela</t>
  </si>
  <si>
    <t>Ionescu Ana-Maria</t>
  </si>
  <si>
    <t xml:space="preserve">Rezultatele inregistrate de </t>
  </si>
  <si>
    <t>Rezultatele individuale</t>
  </si>
  <si>
    <t>Punctaj obtinut</t>
  </si>
  <si>
    <t>Punctaj maxim</t>
  </si>
  <si>
    <t>Punctaj - oficiu</t>
  </si>
  <si>
    <t>pe baza itemilor de evaluare/competentelor vizate</t>
  </si>
  <si>
    <t>Clasa a XII-A</t>
  </si>
  <si>
    <t>Institutia de invatamant</t>
  </si>
  <si>
    <t>Grupul Scolar "Danubius" Calarasi</t>
  </si>
  <si>
    <t>Cadrul didactic</t>
  </si>
  <si>
    <t>Fisa de analiza a notelor acordate in data</t>
  </si>
  <si>
    <t>21.11.2011</t>
  </si>
  <si>
    <t>la disciplina</t>
  </si>
  <si>
    <t>Filosofie</t>
  </si>
  <si>
    <t>Anul scolar:</t>
  </si>
  <si>
    <t>2011-2012</t>
  </si>
  <si>
    <t>Item1: Competentele 1.1, 2.1</t>
  </si>
  <si>
    <t>Item 2: Competentele 1.2, 2.2</t>
  </si>
  <si>
    <t>Item 3: Competentele 1.3, 2.3</t>
  </si>
  <si>
    <t>Item 1: Competentele 1.1, 2.1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</si>
</sst>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(@_)"/>
  </numFmts>
  <fonts count="21">
    <font>
      <sz val="9"/>
      <name val="Segoe UI"/>
      <family val="2"/>
      <scheme val="minor"/>
    </font>
    <font>
      <sz val="9"/>
      <name val="Arial"/>
      <family val="2"/>
    </font>
    <font>
      <sz val="18"/>
      <name val="Segoe UI"/>
      <family val="1"/>
      <scheme val="major"/>
    </font>
    <font>
      <sz val="18"/>
      <name val="Segoe UI"/>
      <family val="2"/>
      <scheme val="minor"/>
    </font>
    <font>
      <sz val="10"/>
      <name val="Segoe UI"/>
      <family val="2"/>
      <scheme val="minor"/>
    </font>
    <font>
      <b/>
      <sz val="9"/>
      <color indexed="8"/>
      <name val="Segoe UI"/>
      <family val="2"/>
      <scheme val="minor"/>
    </font>
    <font>
      <sz val="8"/>
      <name val="Segoe UI"/>
      <family val="2"/>
      <scheme val="minor"/>
    </font>
    <font>
      <sz val="9"/>
      <name val="Segoe UI"/>
      <family val="2"/>
      <scheme val="minor"/>
    </font>
    <font>
      <b/>
      <sz val="9"/>
      <name val="Segoe UI"/>
      <family val="2"/>
      <scheme val="minor"/>
    </font>
    <font>
      <sz val="12"/>
      <name val="Segoe UI"/>
      <family val="1"/>
      <scheme val="major"/>
    </font>
    <font>
      <sz val="12"/>
      <name val="Segoe UI"/>
      <family val="1"/>
      <scheme val="minor"/>
    </font>
    <font>
      <sz val="9"/>
      <name val="Segoe UI"/>
      <family val="2"/>
      <scheme val="major"/>
    </font>
    <font>
      <sz val="18"/>
      <name val="Segoe UI"/>
      <family val="2"/>
      <scheme val="major"/>
    </font>
    <font>
      <sz val="9"/>
      <color theme="1"/>
      <name val="Segoe UI"/>
      <family val="2"/>
      <scheme val="minor"/>
    </font>
    <font>
      <b/>
      <sz val="12"/>
      <color theme="5" tint="-0.499984740745262"/>
      <name val="Segoe UI"/>
      <family val="2"/>
      <scheme val="minor"/>
    </font>
    <font>
      <sz val="9"/>
      <name val="Segoe UI"/>
      <scheme val="minor"/>
    </font>
    <font>
      <sz val="9"/>
      <color theme="1"/>
      <name val="Segoe UI"/>
      <family val="2"/>
      <scheme val="major"/>
    </font>
    <font>
      <sz val="16"/>
      <name val="Segoe UI"/>
      <family val="2"/>
      <scheme val="minor"/>
    </font>
    <font>
      <b/>
      <sz val="16"/>
      <name val="Segoe UI"/>
      <family val="2"/>
      <scheme val="minor"/>
    </font>
    <font>
      <sz val="18"/>
      <color rgb="FFFF0000"/>
      <name val="Segoe UI"/>
      <family val="2"/>
      <scheme val="minor"/>
    </font>
    <font>
      <sz val="16"/>
      <color rgb="FFC00000"/>
      <name val="Segoe U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3999755851924192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theme="5" tint="0.59996337778862885"/>
      </left>
      <right style="thin">
        <color theme="5" tint="0.59996337778862885"/>
      </right>
      <top style="thin">
        <color theme="5" tint="0.59996337778862885"/>
      </top>
      <bottom style="thin">
        <color theme="5" tint="0.59996337778862885"/>
      </bottom>
      <diagonal/>
    </border>
    <border>
      <left/>
      <right/>
      <top/>
      <bottom style="thin">
        <color theme="5" tint="0.59996337778862885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/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/>
      <top style="thin">
        <color theme="5" tint="0.39997558519241921"/>
      </top>
      <bottom style="thin">
        <color theme="5" tint="0.39997558519241921"/>
      </bottom>
      <diagonal/>
    </border>
    <border>
      <left/>
      <right style="thin">
        <color theme="5" tint="0.39997558519241921"/>
      </right>
      <top style="thin">
        <color theme="5" tint="0.39997558519241921"/>
      </top>
      <bottom style="thin">
        <color theme="5" tint="0.39997558519241921"/>
      </bottom>
      <diagonal/>
    </border>
    <border>
      <left style="thin">
        <color theme="5" tint="0.39997558519241921"/>
      </left>
      <right style="thin">
        <color theme="5" tint="0.39997558519241921"/>
      </right>
      <top style="thin">
        <color theme="5" tint="0.39997558519241921"/>
      </top>
      <bottom style="thin">
        <color theme="5" tint="0.39997558519241921"/>
      </bottom>
      <diagonal/>
    </border>
    <border>
      <left style="thin">
        <color theme="5" tint="0.39997558519241921"/>
      </left>
      <right/>
      <top style="thin">
        <color theme="5" tint="0.39997558519241921"/>
      </top>
      <bottom style="thin">
        <color theme="5" tint="0.39997558519241921"/>
      </bottom>
      <diagonal/>
    </border>
    <border>
      <left/>
      <right style="thin">
        <color theme="5" tint="0.59996337778862885"/>
      </right>
      <top/>
      <bottom style="thin">
        <color theme="5" tint="0.39997558519241921"/>
      </bottom>
      <diagonal/>
    </border>
    <border>
      <left/>
      <right/>
      <top/>
      <bottom style="thin">
        <color theme="5" tint="0.39997558519241921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95">
    <xf numFmtId="0" fontId="0" fillId="0" borderId="0" xfId="0"/>
    <xf numFmtId="49" fontId="0" fillId="0" borderId="0" xfId="0" applyNumberFormat="1" applyFont="1" applyFill="1" applyBorder="1" applyAlignment="1" applyProtection="1">
      <alignment horizontal="center" wrapText="1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7" fillId="0" borderId="0" xfId="0" applyFont="1"/>
    <xf numFmtId="0" fontId="3" fillId="2" borderId="0" xfId="0" applyNumberFormat="1" applyFont="1" applyFill="1" applyBorder="1" applyAlignment="1" applyProtection="1">
      <alignment horizontal="left" vertical="center" wrapText="1"/>
    </xf>
    <xf numFmtId="0" fontId="6" fillId="0" borderId="0" xfId="0" applyFont="1" applyAlignment="1" applyProtection="1">
      <alignment horizontal="left"/>
    </xf>
    <xf numFmtId="49" fontId="6" fillId="0" borderId="0" xfId="0" applyNumberFormat="1" applyFont="1" applyAlignment="1" applyProtection="1">
      <alignment horizontal="left" vertical="center" wrapText="1"/>
    </xf>
    <xf numFmtId="9" fontId="0" fillId="0" borderId="0" xfId="1" applyNumberFormat="1" applyFont="1" applyFill="1" applyBorder="1" applyAlignment="1" applyProtection="1">
      <alignment horizontal="center" vertical="center"/>
    </xf>
    <xf numFmtId="1" fontId="0" fillId="0" borderId="0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 applyProtection="1">
      <alignment horizontal="left" vertical="center"/>
    </xf>
    <xf numFmtId="0" fontId="7" fillId="0" borderId="0" xfId="0" applyFont="1" applyAlignment="1" applyProtection="1">
      <alignment horizontal="left"/>
    </xf>
    <xf numFmtId="0" fontId="11" fillId="0" borderId="0" xfId="0" applyFont="1" applyBorder="1" applyAlignment="1">
      <alignment horizontal="left" vertical="center" indent="1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9" fontId="7" fillId="0" borderId="0" xfId="1" applyFont="1" applyBorder="1" applyAlignment="1">
      <alignment horizontal="center" vertical="center"/>
    </xf>
    <xf numFmtId="14" fontId="7" fillId="0" borderId="0" xfId="0" applyNumberFormat="1" applyFont="1" applyAlignment="1">
      <alignment horizontal="left"/>
    </xf>
    <xf numFmtId="0" fontId="7" fillId="0" borderId="0" xfId="0" applyFont="1" applyBorder="1"/>
    <xf numFmtId="39" fontId="7" fillId="0" borderId="0" xfId="2" applyNumberFormat="1" applyFont="1" applyBorder="1" applyAlignment="1">
      <alignment horizontal="center" vertical="center"/>
    </xf>
    <xf numFmtId="0" fontId="8" fillId="0" borderId="0" xfId="0" applyFont="1"/>
    <xf numFmtId="0" fontId="7" fillId="0" borderId="1" xfId="0" applyFont="1" applyBorder="1"/>
    <xf numFmtId="1" fontId="5" fillId="0" borderId="2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left"/>
    </xf>
    <xf numFmtId="0" fontId="2" fillId="2" borderId="0" xfId="0" applyNumberFormat="1" applyFont="1" applyFill="1" applyBorder="1" applyAlignment="1" applyProtection="1"/>
    <xf numFmtId="0" fontId="10" fillId="2" borderId="0" xfId="0" applyNumberFormat="1" applyFont="1" applyFill="1" applyBorder="1" applyAlignment="1" applyProtection="1">
      <alignment vertical="top" wrapText="1"/>
    </xf>
    <xf numFmtId="14" fontId="6" fillId="0" borderId="0" xfId="0" applyNumberFormat="1" applyFont="1" applyAlignment="1" applyProtection="1">
      <alignment horizontal="center"/>
    </xf>
    <xf numFmtId="0" fontId="0" fillId="0" borderId="0" xfId="0" applyFont="1" applyAlignment="1" applyProtection="1">
      <alignment horizontal="left"/>
    </xf>
    <xf numFmtId="0" fontId="0" fillId="0" borderId="0" xfId="0" applyFont="1"/>
    <xf numFmtId="49" fontId="0" fillId="0" borderId="0" xfId="0" applyNumberFormat="1" applyFill="1" applyBorder="1" applyAlignment="1" applyProtection="1">
      <alignment horizontal="center" wrapText="1"/>
    </xf>
    <xf numFmtId="0" fontId="0" fillId="0" borderId="0" xfId="0" applyFill="1" applyBorder="1" applyProtection="1"/>
    <xf numFmtId="0" fontId="0" fillId="0" borderId="0" xfId="0" applyAlignment="1" applyProtection="1">
      <alignment horizontal="left"/>
    </xf>
    <xf numFmtId="0" fontId="0" fillId="0" borderId="0" xfId="0" applyNumberFormat="1" applyFill="1" applyBorder="1" applyAlignment="1" applyProtection="1">
      <alignment horizontal="left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right"/>
    </xf>
    <xf numFmtId="1" fontId="15" fillId="0" borderId="0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9" fontId="7" fillId="0" borderId="0" xfId="0" applyNumberFormat="1" applyFont="1" applyAlignment="1" applyProtection="1">
      <alignment horizontal="center" vertical="center"/>
    </xf>
    <xf numFmtId="0" fontId="7" fillId="0" borderId="0" xfId="0" applyNumberFormat="1" applyFont="1" applyAlignment="1" applyProtection="1">
      <alignment horizontal="center" vertical="center"/>
    </xf>
    <xf numFmtId="0" fontId="7" fillId="0" borderId="0" xfId="0" applyFont="1" applyBorder="1" applyAlignment="1" applyProtection="1">
      <alignment horizontal="left"/>
    </xf>
    <xf numFmtId="9" fontId="7" fillId="0" borderId="0" xfId="0" applyNumberFormat="1" applyFont="1" applyBorder="1" applyAlignment="1" applyProtection="1">
      <alignment horizontal="center" vertical="center"/>
    </xf>
    <xf numFmtId="0" fontId="7" fillId="0" borderId="0" xfId="0" applyNumberFormat="1" applyFont="1" applyBorder="1" applyAlignment="1" applyProtection="1">
      <alignment horizontal="center" vertical="center"/>
    </xf>
    <xf numFmtId="0" fontId="15" fillId="0" borderId="0" xfId="0" applyFont="1" applyFill="1" applyBorder="1" applyAlignment="1">
      <alignment horizontal="center"/>
    </xf>
    <xf numFmtId="49" fontId="6" fillId="0" borderId="0" xfId="0" applyNumberFormat="1" applyFont="1" applyAlignment="1" applyProtection="1">
      <alignment horizontal="left" wrapText="1"/>
    </xf>
    <xf numFmtId="0" fontId="6" fillId="0" borderId="0" xfId="0" applyFont="1" applyAlignment="1" applyProtection="1">
      <alignment horizontal="center" wrapText="1"/>
    </xf>
    <xf numFmtId="9" fontId="6" fillId="0" borderId="0" xfId="0" applyNumberFormat="1" applyFont="1" applyAlignment="1" applyProtection="1">
      <alignment horizontal="center" wrapText="1"/>
    </xf>
    <xf numFmtId="3" fontId="7" fillId="0" borderId="0" xfId="2" applyNumberFormat="1" applyFont="1" applyBorder="1" applyAlignment="1">
      <alignment horizontal="center" vertical="center"/>
    </xf>
    <xf numFmtId="2" fontId="7" fillId="0" borderId="0" xfId="0" applyNumberFormat="1" applyFont="1" applyBorder="1" applyAlignment="1">
      <alignment horizontal="center" vertical="center"/>
    </xf>
    <xf numFmtId="2" fontId="0" fillId="0" borderId="0" xfId="0" applyNumberFormat="1" applyFill="1" applyBorder="1" applyAlignment="1" applyProtection="1">
      <alignment horizontal="center" vertical="center"/>
    </xf>
    <xf numFmtId="2" fontId="0" fillId="0" borderId="0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Border="1" applyAlignment="1" applyProtection="1">
      <alignment horizontal="left" vertical="center"/>
    </xf>
    <xf numFmtId="9" fontId="0" fillId="0" borderId="0" xfId="0" applyNumberFormat="1" applyFont="1" applyFill="1" applyBorder="1" applyAlignment="1" applyProtection="1">
      <alignment horizontal="center" vertical="center"/>
    </xf>
    <xf numFmtId="2" fontId="7" fillId="0" borderId="0" xfId="0" applyNumberFormat="1" applyFont="1" applyBorder="1" applyAlignment="1" applyProtection="1">
      <alignment horizontal="center" vertical="center"/>
    </xf>
    <xf numFmtId="0" fontId="0" fillId="0" borderId="0" xfId="0" applyBorder="1" applyAlignment="1" applyProtection="1">
      <alignment horizontal="left"/>
    </xf>
    <xf numFmtId="49" fontId="0" fillId="0" borderId="0" xfId="0" applyNumberFormat="1" applyFill="1" applyBorder="1" applyAlignment="1" applyProtection="1">
      <alignment horizontal="left" wrapText="1"/>
    </xf>
    <xf numFmtId="2" fontId="7" fillId="0" borderId="0" xfId="0" applyNumberFormat="1" applyFont="1" applyAlignment="1" applyProtection="1">
      <alignment horizontal="center" vertical="center"/>
    </xf>
    <xf numFmtId="2" fontId="0" fillId="0" borderId="0" xfId="0" applyNumberFormat="1" applyFont="1" applyFill="1" applyBorder="1" applyAlignment="1">
      <alignment horizontal="center"/>
    </xf>
    <xf numFmtId="0" fontId="16" fillId="0" borderId="0" xfId="0" applyFont="1" applyBorder="1" applyAlignment="1">
      <alignment horizontal="center" vertical="center"/>
    </xf>
    <xf numFmtId="1" fontId="13" fillId="0" borderId="0" xfId="0" applyNumberFormat="1" applyFont="1" applyBorder="1" applyAlignment="1">
      <alignment horizontal="center" vertical="center"/>
    </xf>
    <xf numFmtId="49" fontId="13" fillId="0" borderId="0" xfId="0" applyNumberFormat="1" applyFont="1" applyFill="1" applyBorder="1" applyAlignment="1" applyProtection="1">
      <alignment horizontal="center" wrapText="1"/>
    </xf>
    <xf numFmtId="1" fontId="13" fillId="0" borderId="0" xfId="0" applyNumberFormat="1" applyFont="1" applyBorder="1" applyAlignment="1" applyProtection="1">
      <alignment horizontal="center" vertical="center"/>
    </xf>
    <xf numFmtId="0" fontId="13" fillId="0" borderId="0" xfId="0" applyNumberFormat="1" applyFont="1" applyBorder="1" applyAlignment="1" applyProtection="1">
      <alignment horizontal="center" vertical="center"/>
    </xf>
    <xf numFmtId="164" fontId="13" fillId="0" borderId="0" xfId="0" applyNumberFormat="1" applyFont="1" applyFill="1" applyBorder="1" applyAlignment="1" applyProtection="1">
      <alignment horizontal="center" vertical="center"/>
    </xf>
    <xf numFmtId="1" fontId="13" fillId="0" borderId="0" xfId="0" applyNumberFormat="1" applyFont="1" applyAlignment="1" applyProtection="1">
      <alignment horizontal="center" vertical="center"/>
    </xf>
    <xf numFmtId="2" fontId="0" fillId="0" borderId="0" xfId="0" applyNumberFormat="1" applyAlignment="1" applyProtection="1">
      <alignment horizontal="center" vertical="center"/>
    </xf>
    <xf numFmtId="0" fontId="4" fillId="0" borderId="3" xfId="0" applyFont="1" applyBorder="1" applyAlignment="1" applyProtection="1">
      <alignment horizontal="right"/>
    </xf>
    <xf numFmtId="0" fontId="19" fillId="5" borderId="0" xfId="0" applyFont="1" applyFill="1"/>
    <xf numFmtId="0" fontId="0" fillId="5" borderId="0" xfId="0" applyFill="1"/>
    <xf numFmtId="0" fontId="20" fillId="5" borderId="0" xfId="0" applyFont="1" applyFill="1"/>
    <xf numFmtId="0" fontId="17" fillId="5" borderId="0" xfId="0" applyFont="1" applyFill="1"/>
    <xf numFmtId="0" fontId="18" fillId="4" borderId="14" xfId="0" applyFont="1" applyFill="1" applyBorder="1"/>
    <xf numFmtId="2" fontId="17" fillId="3" borderId="14" xfId="0" applyNumberFormat="1" applyFont="1" applyFill="1" applyBorder="1" applyAlignment="1">
      <alignment horizontal="center"/>
    </xf>
    <xf numFmtId="0" fontId="10" fillId="2" borderId="0" xfId="0" applyNumberFormat="1" applyFont="1" applyFill="1" applyBorder="1" applyAlignment="1" applyProtection="1">
      <alignment horizontal="center" vertical="top" wrapText="1"/>
    </xf>
    <xf numFmtId="0" fontId="10" fillId="2" borderId="17" xfId="0" applyNumberFormat="1" applyFont="1" applyFill="1" applyBorder="1" applyAlignment="1" applyProtection="1">
      <alignment horizontal="center" vertical="top" wrapText="1"/>
    </xf>
    <xf numFmtId="0" fontId="9" fillId="2" borderId="17" xfId="0" applyNumberFormat="1" applyFont="1" applyFill="1" applyBorder="1" applyAlignment="1" applyProtection="1">
      <alignment horizontal="center" vertical="top" wrapText="1"/>
    </xf>
    <xf numFmtId="0" fontId="2" fillId="2" borderId="17" xfId="0" applyNumberFormat="1" applyFont="1" applyFill="1" applyBorder="1" applyAlignment="1" applyProtection="1"/>
    <xf numFmtId="0" fontId="4" fillId="0" borderId="16" xfId="0" applyFont="1" applyBorder="1" applyAlignment="1" applyProtection="1">
      <alignment horizontal="right" vertical="center"/>
    </xf>
    <xf numFmtId="0" fontId="18" fillId="4" borderId="14" xfId="0" applyFont="1" applyFill="1" applyBorder="1" applyAlignment="1">
      <alignment horizontal="center"/>
    </xf>
    <xf numFmtId="0" fontId="17" fillId="5" borderId="0" xfId="0" applyFont="1" applyFill="1" applyAlignment="1">
      <alignment horizontal="center"/>
    </xf>
    <xf numFmtId="0" fontId="17" fillId="5" borderId="0" xfId="0" applyFont="1" applyFill="1" applyBorder="1" applyAlignment="1">
      <alignment horizontal="center"/>
    </xf>
    <xf numFmtId="14" fontId="6" fillId="0" borderId="15" xfId="0" applyNumberFormat="1" applyFont="1" applyBorder="1" applyAlignment="1" applyProtection="1">
      <alignment horizontal="center"/>
    </xf>
    <xf numFmtId="14" fontId="6" fillId="0" borderId="12" xfId="0" applyNumberFormat="1" applyFont="1" applyBorder="1" applyAlignment="1" applyProtection="1">
      <alignment horizontal="center"/>
    </xf>
    <xf numFmtId="14" fontId="6" fillId="0" borderId="13" xfId="0" applyNumberFormat="1" applyFont="1" applyBorder="1" applyAlignment="1" applyProtection="1">
      <alignment horizontal="center"/>
    </xf>
    <xf numFmtId="0" fontId="14" fillId="0" borderId="0" xfId="0" applyFont="1"/>
    <xf numFmtId="0" fontId="7" fillId="0" borderId="0" xfId="0" applyFont="1" applyBorder="1" applyAlignment="1">
      <alignment horizontal="center" vertical="center"/>
    </xf>
    <xf numFmtId="0" fontId="0" fillId="0" borderId="4" xfId="0" applyBorder="1" applyAlignment="1">
      <alignment horizontal="left" vertical="top" wrapText="1" indent="1"/>
    </xf>
    <xf numFmtId="0" fontId="7" fillId="0" borderId="5" xfId="0" applyFont="1" applyBorder="1" applyAlignment="1">
      <alignment horizontal="left" vertical="top" wrapText="1" indent="1"/>
    </xf>
    <xf numFmtId="0" fontId="7" fillId="0" borderId="6" xfId="0" applyFont="1" applyBorder="1" applyAlignment="1">
      <alignment horizontal="left" vertical="top" wrapText="1" indent="1"/>
    </xf>
    <xf numFmtId="0" fontId="7" fillId="0" borderId="7" xfId="0" applyFont="1" applyBorder="1" applyAlignment="1">
      <alignment horizontal="left" vertical="top" wrapText="1" indent="1"/>
    </xf>
    <xf numFmtId="0" fontId="7" fillId="0" borderId="0" xfId="0" applyFont="1" applyBorder="1" applyAlignment="1">
      <alignment horizontal="left" vertical="top" wrapText="1" indent="1"/>
    </xf>
    <xf numFmtId="0" fontId="7" fillId="0" borderId="8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7" fillId="0" borderId="10" xfId="0" applyFont="1" applyBorder="1" applyAlignment="1">
      <alignment horizontal="left" vertical="top" wrapText="1" indent="1"/>
    </xf>
    <xf numFmtId="0" fontId="7" fillId="0" borderId="11" xfId="0" applyFont="1" applyBorder="1" applyAlignment="1">
      <alignment horizontal="left" vertical="top" wrapText="1" indent="1"/>
    </xf>
    <xf numFmtId="0" fontId="12" fillId="2" borderId="0" xfId="0" applyNumberFormat="1" applyFont="1" applyFill="1" applyBorder="1" applyAlignment="1">
      <alignment horizontal="left" vertical="center" wrapText="1" indent="2"/>
    </xf>
  </cellXfs>
  <cellStyles count="3">
    <cellStyle name="Comma" xfId="2" builtinId="3"/>
    <cellStyle name="Normal" xfId="0" builtinId="0" customBuiltin="1"/>
    <cellStyle name="Percent" xfId="1" builtinId="5"/>
  </cellStyles>
  <dxfs count="28">
    <dxf>
      <font>
        <strike val="0"/>
        <outline val="0"/>
        <shadow val="0"/>
        <u val="none"/>
        <vertAlign val="baseline"/>
        <sz val="9"/>
        <color auto="1"/>
        <name val="Segoe UI"/>
        <scheme val="minor"/>
      </font>
      <alignment horizontal="center" vertical="center" textRotation="0" wrapText="0" indent="0" relativeIndent="255" justifyLastLine="0" shrinkToFit="0" readingOrder="0"/>
    </dxf>
    <dxf>
      <alignment horizontal="center" vertical="bottom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9"/>
        <color auto="1"/>
        <name val="Segoe UI"/>
        <scheme val="minor"/>
      </font>
      <alignment horizontal="center" vertical="center" textRotation="0" wrapText="0" indent="0" relativeIndent="255" justifyLastLine="0" shrinkToFit="0" readingOrder="0"/>
    </dxf>
    <dxf>
      <alignment horizontal="center" vertical="bottom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Segoe UI"/>
        <scheme val="minor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protection locked="1" hidden="0"/>
    </dxf>
    <dxf>
      <alignment horizontal="center" vertical="bottom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Segoe U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</dxf>
    <dxf>
      <numFmt numFmtId="2" formatCode="0.00"/>
      <alignment horizontal="center" vertical="center" textRotation="0" wrapText="0" indent="0" relativeIndent="255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Segoe U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</dxf>
    <dxf>
      <numFmt numFmtId="2" formatCode="0.00"/>
      <alignment horizontal="center" vertical="center" textRotation="0" wrapText="0" indent="0" relativeIndent="255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Segoe U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</dxf>
    <dxf>
      <numFmt numFmtId="2" formatCode="0.00"/>
      <alignment horizontal="center" vertical="center" textRotation="0" wrapText="0" indent="0" relativeIndent="255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Segoe U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dxf>
    <dxf>
      <numFmt numFmtId="0" formatCode="General"/>
      <alignment horizontal="center" vertical="center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Segoe UI"/>
        <scheme val="minor"/>
      </font>
      <numFmt numFmtId="13" formatCode="0%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dxf>
    <dxf>
      <numFmt numFmtId="13" formatCode="0%"/>
      <alignment horizontal="center" vertical="center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Segoe UI"/>
        <scheme val="minor"/>
      </font>
      <numFmt numFmtId="164" formatCode="_(@_)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dxf>
    <dxf>
      <font>
        <strike val="0"/>
        <outline val="0"/>
        <shadow val="0"/>
        <u val="none"/>
        <vertAlign val="baseline"/>
        <sz val="9"/>
        <color theme="1"/>
        <name val="Segoe UI"/>
        <scheme val="minor"/>
      </font>
      <numFmt numFmtId="0" formatCode="General"/>
      <alignment horizontal="center" vertical="center" textRotation="0" wrapText="0" indent="0" relativeIndent="255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Segoe U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  <protection locked="1" hidden="0"/>
    </dxf>
    <dxf>
      <alignment vertical="bottom" textRotation="0" wrapText="1" indent="0" relativeIndent="255" justifyLastLine="0" shrinkToFit="0" readingOrder="0"/>
    </dxf>
    <dxf>
      <font>
        <color theme="1"/>
      </font>
      <border>
        <left style="thin">
          <color theme="5" tint="0.59996337778862885"/>
        </left>
        <right style="thin">
          <color theme="5" tint="0.59996337778862885"/>
        </right>
        <top style="thin">
          <color theme="5" tint="0.59996337778862885"/>
        </top>
        <bottom style="thin">
          <color theme="5" tint="0.59996337778862885"/>
        </bottom>
        <vertical style="thin">
          <color theme="5" tint="0.59996337778862885"/>
        </vertical>
        <horizontal style="thin">
          <color theme="5" tint="0.59996337778862885"/>
        </horizontal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4" tint="-0.249977111117893"/>
      </font>
    </dxf>
    <dxf>
      <font>
        <b/>
        <color theme="4" tint="-0.249977111117893"/>
      </font>
      <border>
        <top style="thin">
          <color theme="4"/>
        </top>
      </border>
    </dxf>
    <dxf>
      <font>
        <b/>
        <color theme="4" tint="-0.249977111117893"/>
      </font>
      <border>
        <bottom style="thin">
          <color theme="4"/>
        </bottom>
      </border>
    </dxf>
    <dxf>
      <font>
        <color theme="4" tint="-0.249977111117893"/>
      </font>
      <border>
        <top/>
        <bottom style="thin">
          <color theme="4"/>
        </bottom>
      </border>
    </dxf>
  </dxfs>
  <tableStyles count="2" defaultTableStyle="TableStyleMedium9" defaultPivotStyle="PivotStyleLight16">
    <tableStyle name="GradeBook" pivot="0" count="6">
      <tableStyleElement type="wholeTable" dxfId="27"/>
      <tableStyleElement type="headerRow" dxfId="26"/>
      <tableStyleElement type="totalRow" dxfId="25"/>
      <tableStyleElement type="firstColumn" dxfId="24"/>
      <tableStyleElement type="firstRowStripe" dxfId="23"/>
      <tableStyleElement type="firstColumnStripe" dxfId="22"/>
    </tableStyle>
    <tableStyle name="Total Possible Points Table" pivot="0" count="1">
      <tableStyleElement type="wholeTable" dxfId="21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C2C8B2"/>
      <rgbColor rgb="00FFFF00"/>
      <rgbColor rgb="00FF00FF"/>
      <rgbColor rgb="0000FFFF"/>
      <rgbColor rgb="00800000"/>
      <rgbColor rgb="00008000"/>
      <rgbColor rgb="00000080"/>
      <rgbColor rgb="00808000"/>
      <rgbColor rgb="00DADCE8"/>
      <rgbColor rgb="00D2E1E8"/>
      <rgbColor rgb="00D2D2D2"/>
      <rgbColor rgb="00888888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A75A45"/>
      <rgbColor rgb="00CCFFCC"/>
      <rgbColor rgb="00FFFF99"/>
      <rgbColor rgb="00FDF8EC"/>
      <rgbColor rgb="00FF99CC"/>
      <rgbColor rgb="00EAEAEA"/>
      <rgbColor rgb="00FFCC99"/>
      <rgbColor rgb="00D6DACA"/>
      <rgbColor rgb="0033CCCC"/>
      <rgbColor rgb="0099CC00"/>
      <rgbColor rgb="00FFCC00"/>
      <rgbColor rgb="00FF9900"/>
      <rgbColor rgb="00FF6600"/>
      <rgbColor rgb="00C8CAD6"/>
      <rgbColor rgb="00B7B7B7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CC"/>
      <color rgb="FFFF7979"/>
      <color rgb="FF0066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1"/>
  <c:style val="20"/>
  <c:chart>
    <c:title>
      <c:tx>
        <c:rich>
          <a:bodyPr/>
          <a:lstStyle/>
          <a:p>
            <a:pPr>
              <a:defRPr/>
            </a:pPr>
            <a:r>
              <a:rPr lang="en-US"/>
              <a:t>Analiza notei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Punctajul maxim</c:v>
          </c:tx>
          <c:spPr>
            <a:gradFill flip="none" rotWithShape="1">
              <a:gsLst>
                <a:gs pos="0">
                  <a:srgbClr val="FFC000">
                    <a:shade val="30000"/>
                    <a:satMod val="115000"/>
                  </a:srgbClr>
                </a:gs>
                <a:gs pos="50000">
                  <a:srgbClr val="FFC000">
                    <a:shade val="67500"/>
                    <a:satMod val="115000"/>
                  </a:srgbClr>
                </a:gs>
                <a:gs pos="100000">
                  <a:srgbClr val="FFC000">
                    <a:shade val="100000"/>
                    <a:satMod val="115000"/>
                  </a:srgbClr>
                </a:gs>
              </a:gsLst>
              <a:lin ang="13500000" scaled="1"/>
              <a:tileRect/>
            </a:gradFill>
          </c:spPr>
          <c:cat>
            <c:strRef>
              <c:f>[0]!ProgressChartLabels</c:f>
              <c:strCache>
                <c:ptCount val="3"/>
                <c:pt idx="0">
                  <c:v>Item 1: Competentele 1.1, 2.1</c:v>
                </c:pt>
                <c:pt idx="1">
                  <c:v>Item 2: Competentele 1.2, 2.2</c:v>
                </c:pt>
                <c:pt idx="2">
                  <c:v>Item 3: Competentele 1.3, 2.3</c:v>
                </c:pt>
              </c:strCache>
            </c:strRef>
          </c:cat>
          <c:val>
            <c:numRef>
              <c:f>[0]!ProgressChartValues</c:f>
              <c:numCache>
                <c:formatCode>0</c:formatCode>
                <c:ptCount val="3"/>
                <c:pt idx="0">
                  <c:v>3</c:v>
                </c:pt>
                <c:pt idx="1">
                  <c:v>3</c:v>
                </c:pt>
                <c:pt idx="2">
                  <c:v>3</c:v>
                </c:pt>
              </c:numCache>
            </c:numRef>
          </c:val>
        </c:ser>
        <c:axId val="60891904"/>
        <c:axId val="60893440"/>
      </c:barChart>
      <c:lineChart>
        <c:grouping val="standard"/>
        <c:ser>
          <c:idx val="1"/>
          <c:order val="1"/>
          <c:tx>
            <c:v>Punctajul obtinut</c:v>
          </c:tx>
          <c:spPr>
            <a:ln w="76200">
              <a:solidFill>
                <a:srgbClr val="0070C0"/>
              </a:solidFill>
            </a:ln>
          </c:spPr>
          <c:marker>
            <c:spPr>
              <a:ln w="76200">
                <a:solidFill>
                  <a:srgbClr val="0070C0"/>
                </a:solidFill>
              </a:ln>
            </c:spPr>
          </c:marker>
          <c:dLbls>
            <c:dLblPos val="t"/>
            <c:showVal val="1"/>
          </c:dLbls>
          <c:val>
            <c:numRef>
              <c:f>[0]!ProgressChartStudentValues</c:f>
              <c:numCache>
                <c:formatCode>General</c:formatCode>
                <c:ptCount val="3"/>
                <c:pt idx="0">
                  <c:v>2.2999999999999998</c:v>
                </c:pt>
                <c:pt idx="1">
                  <c:v>2.2000000000000002</c:v>
                </c:pt>
                <c:pt idx="2">
                  <c:v>2</c:v>
                </c:pt>
              </c:numCache>
            </c:numRef>
          </c:val>
        </c:ser>
        <c:marker val="1"/>
        <c:axId val="60891904"/>
        <c:axId val="60893440"/>
      </c:lineChart>
      <c:catAx>
        <c:axId val="60891904"/>
        <c:scaling>
          <c:orientation val="minMax"/>
        </c:scaling>
        <c:axPos val="b"/>
        <c:tickLblPos val="nextTo"/>
        <c:crossAx val="60893440"/>
        <c:crosses val="autoZero"/>
        <c:auto val="1"/>
        <c:lblAlgn val="ctr"/>
        <c:lblOffset val="100"/>
      </c:catAx>
      <c:valAx>
        <c:axId val="60893440"/>
        <c:scaling>
          <c:orientation val="minMax"/>
        </c:scaling>
        <c:axPos val="l"/>
        <c:majorGridlines/>
        <c:numFmt formatCode="0" sourceLinked="1"/>
        <c:minorTickMark val="in"/>
        <c:tickLblPos val="nextTo"/>
        <c:crossAx val="60891904"/>
        <c:crosses val="autoZero"/>
        <c:crossBetween val="between"/>
      </c:valAx>
    </c:plotArea>
    <c:legend>
      <c:legendPos val="b"/>
      <c:layout/>
    </c:legend>
    <c:plotVisOnly val="1"/>
    <c:dispBlanksAs val="gap"/>
  </c:chart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'Sumar elev'!A1"/><Relationship Id="rId1" Type="http://schemas.openxmlformats.org/officeDocument/2006/relationships/hyperlink" Target="#Clasa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409575</xdr:colOff>
      <xdr:row>7</xdr:row>
      <xdr:rowOff>142875</xdr:rowOff>
    </xdr:from>
    <xdr:to>
      <xdr:col>10</xdr:col>
      <xdr:colOff>419100</xdr:colOff>
      <xdr:row>8</xdr:row>
      <xdr:rowOff>295275</xdr:rowOff>
    </xdr:to>
    <xdr:sp macro="" textlink="">
      <xdr:nvSpPr>
        <xdr:cNvPr id="2" name="Pentagon 1">
          <a:hlinkClick xmlns:r="http://schemas.openxmlformats.org/officeDocument/2006/relationships" r:id="rId1"/>
        </xdr:cNvPr>
        <xdr:cNvSpPr/>
      </xdr:nvSpPr>
      <xdr:spPr>
        <a:xfrm>
          <a:off x="6181725" y="2333625"/>
          <a:ext cx="1228725" cy="304800"/>
        </a:xfrm>
        <a:prstGeom prst="homePlate">
          <a:avLst/>
        </a:prstGeom>
        <a:gradFill flip="none" rotWithShape="1">
          <a:gsLst>
            <a:gs pos="0">
              <a:srgbClr val="FFFF00">
                <a:tint val="66000"/>
                <a:satMod val="160000"/>
              </a:srgbClr>
            </a:gs>
            <a:gs pos="50000">
              <a:srgbClr val="FFFF00">
                <a:tint val="44500"/>
                <a:satMod val="160000"/>
              </a:srgbClr>
            </a:gs>
            <a:gs pos="100000">
              <a:srgbClr val="FFFF00">
                <a:tint val="23500"/>
                <a:satMod val="160000"/>
              </a:srgbClr>
            </a:gs>
          </a:gsLst>
          <a:lin ang="10800000" scaled="1"/>
          <a:tileRect/>
        </a:gradFill>
      </xdr:spPr>
      <xdr:style>
        <a:lnRef idx="1">
          <a:schemeClr val="accent5"/>
        </a:lnRef>
        <a:fillRef idx="3">
          <a:schemeClr val="accent5"/>
        </a:fillRef>
        <a:effectRef idx="2">
          <a:schemeClr val="accent5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sz="1100" b="1" cap="none" spc="0">
              <a:ln w="12700">
                <a:solidFill>
                  <a:srgbClr val="0070C0"/>
                </a:solidFill>
                <a:prstDash val="solid"/>
              </a:ln>
              <a:solidFill>
                <a:srgbClr val="002060"/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Apasa aici</a:t>
          </a:r>
        </a:p>
      </xdr:txBody>
    </xdr:sp>
    <xdr:clientData/>
  </xdr:twoCellAnchor>
  <xdr:twoCellAnchor>
    <xdr:from>
      <xdr:col>8</xdr:col>
      <xdr:colOff>428625</xdr:colOff>
      <xdr:row>10</xdr:row>
      <xdr:rowOff>66675</xdr:rowOff>
    </xdr:from>
    <xdr:to>
      <xdr:col>10</xdr:col>
      <xdr:colOff>438150</xdr:colOff>
      <xdr:row>11</xdr:row>
      <xdr:rowOff>47625</xdr:rowOff>
    </xdr:to>
    <xdr:sp macro="" textlink="">
      <xdr:nvSpPr>
        <xdr:cNvPr id="3" name="Pentagon 2">
          <a:hlinkClick xmlns:r="http://schemas.openxmlformats.org/officeDocument/2006/relationships" r:id="rId2"/>
        </xdr:cNvPr>
        <xdr:cNvSpPr/>
      </xdr:nvSpPr>
      <xdr:spPr>
        <a:xfrm>
          <a:off x="6200775" y="2886075"/>
          <a:ext cx="1228725" cy="304800"/>
        </a:xfrm>
        <a:prstGeom prst="homePlate">
          <a:avLst/>
        </a:prstGeom>
        <a:solidFill>
          <a:srgbClr val="FF0000"/>
        </a:solidFill>
        <a:ln>
          <a:solidFill>
            <a:schemeClr val="tx2">
              <a:lumMod val="50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sz="1100" b="1" cap="none" spc="0">
              <a:ln w="12700">
                <a:solidFill>
                  <a:srgbClr val="FFC000"/>
                </a:solidFill>
                <a:prstDash val="solid"/>
              </a:ln>
              <a:solidFill>
                <a:srgbClr val="FFFF00"/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Apasa aici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13</xdr:row>
      <xdr:rowOff>76200</xdr:rowOff>
    </xdr:from>
    <xdr:to>
      <xdr:col>8</xdr:col>
      <xdr:colOff>19050</xdr:colOff>
      <xdr:row>33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219075</xdr:colOff>
      <xdr:row>9</xdr:row>
      <xdr:rowOff>19050</xdr:rowOff>
    </xdr:from>
    <xdr:to>
      <xdr:col>8</xdr:col>
      <xdr:colOff>9525</xdr:colOff>
      <xdr:row>12</xdr:row>
      <xdr:rowOff>76200</xdr:rowOff>
    </xdr:to>
    <xdr:sp macro="" textlink="">
      <xdr:nvSpPr>
        <xdr:cNvPr id="4" name="Rounded Rectangle 3"/>
        <xdr:cNvSpPr/>
      </xdr:nvSpPr>
      <xdr:spPr>
        <a:xfrm>
          <a:off x="219075" y="1724025"/>
          <a:ext cx="6715125" cy="561975"/>
        </a:xfrm>
        <a:prstGeom prst="roundRect">
          <a:avLst/>
        </a:prstGeom>
        <a:noFill/>
        <a:ln w="9525">
          <a:solidFill>
            <a:schemeClr val="accent2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962025</xdr:colOff>
      <xdr:row>0</xdr:row>
      <xdr:rowOff>114300</xdr:rowOff>
    </xdr:from>
    <xdr:to>
      <xdr:col>7</xdr:col>
      <xdr:colOff>990600</xdr:colOff>
      <xdr:row>0</xdr:row>
      <xdr:rowOff>428625</xdr:rowOff>
    </xdr:to>
    <xdr:sp macro="[0]!PrintAllSummaries" textlink="">
      <xdr:nvSpPr>
        <xdr:cNvPr id="6" name="TextBox 5"/>
        <xdr:cNvSpPr txBox="1"/>
      </xdr:nvSpPr>
      <xdr:spPr>
        <a:xfrm>
          <a:off x="6286500" y="114300"/>
          <a:ext cx="1047750" cy="314325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 rtlCol="0" anchor="ctr"/>
        <a:lstStyle/>
        <a:p>
          <a:pPr algn="ctr"/>
          <a:r>
            <a:rPr lang="en-US" sz="1100"/>
            <a:t>Imprima</a:t>
          </a:r>
          <a:r>
            <a:rPr lang="en-US" sz="1100" baseline="0"/>
            <a:t> doc</a:t>
          </a:r>
          <a:endParaRPr lang="en-US" sz="1100"/>
        </a:p>
      </xdr:txBody>
    </xdr:sp>
    <xdr:clientData fPrintsWithSheet="0"/>
  </xdr:twoCellAnchor>
  <xdr:twoCellAnchor>
    <xdr:from>
      <xdr:col>4</xdr:col>
      <xdr:colOff>547687</xdr:colOff>
      <xdr:row>4</xdr:row>
      <xdr:rowOff>35718</xdr:rowOff>
    </xdr:from>
    <xdr:to>
      <xdr:col>7</xdr:col>
      <xdr:colOff>369094</xdr:colOff>
      <xdr:row>6</xdr:row>
      <xdr:rowOff>47624</xdr:rowOff>
    </xdr:to>
    <xdr:sp macro="" textlink="">
      <xdr:nvSpPr>
        <xdr:cNvPr id="5" name="Line Callout 1 4"/>
        <xdr:cNvSpPr/>
      </xdr:nvSpPr>
      <xdr:spPr>
        <a:xfrm>
          <a:off x="4381500" y="940593"/>
          <a:ext cx="3393282" cy="321469"/>
        </a:xfrm>
        <a:prstGeom prst="borderCallout1">
          <a:avLst>
            <a:gd name="adj1" fmla="val 18750"/>
            <a:gd name="adj2" fmla="val -8333"/>
            <a:gd name="adj3" fmla="val 168055"/>
            <a:gd name="adj4" fmla="val -26754"/>
          </a:avLst>
        </a:prstGeom>
        <a:solidFill>
          <a:schemeClr val="accent2">
            <a:lumMod val="20000"/>
            <a:lumOff val="80000"/>
          </a:schemeClr>
        </a:solidFill>
        <a:ln>
          <a:solidFill>
            <a:schemeClr val="accent2">
              <a:lumMod val="50000"/>
            </a:schemeClr>
          </a:solidFill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Apasa</a:t>
          </a:r>
          <a:r>
            <a:rPr lang="en-US" sz="1100" baseline="0"/>
            <a:t> aici pentru selectarea altui elev</a:t>
          </a:r>
          <a:endParaRPr lang="en-US" sz="1100"/>
        </a:p>
      </xdr:txBody>
    </xdr:sp>
    <xdr:clientData/>
  </xdr:twoCellAnchor>
</xdr:wsDr>
</file>

<file path=xl/tables/table1.xml><?xml version="1.0" encoding="utf-8"?>
<table xmlns="http://schemas.openxmlformats.org/spreadsheetml/2006/main" id="1" name="StudentData" displayName="StudentData" ref="B4:I10" totalsRowCount="1" headerRowDxfId="20">
  <autoFilter ref="B4:I9"/>
  <tableColumns count="8">
    <tableColumn id="1" name="Numele si prenumele elevului" totalsRowLabel="Media clasei" totalsRowDxfId="19"/>
    <tableColumn id="18" name="Nivelul de performanta" totalsRowDxfId="18">
      <calculatedColumnFormula>StudentData[[#This Row],[Total puncte]]</calculatedColumnFormula>
    </tableColumn>
    <tableColumn id="3" name="Nota finala" totalsRowFunction="average" dataDxfId="17" totalsRowDxfId="16">
      <calculatedColumnFormula>(StudentData[[#This Row],[Total puncte]])+1</calculatedColumnFormula>
    </tableColumn>
    <tableColumn id="4" name="%" totalsRowFunction="average" dataDxfId="15" totalsRowDxfId="14">
      <calculatedColumnFormula>IFERROR(StudentData[[#This Row],[Total puncte]]/TotalPoints,"")</calculatedColumnFormula>
    </tableColumn>
    <tableColumn id="5" name="Total puncte" totalsRowFunction="average" dataDxfId="13" totalsRowDxfId="12">
      <calculatedColumnFormula>IFERROR(SUM(StudentData[[#This Row],[Item 1: Competentele 1.1, 2.1]]:OFFSET(F5,,COUNTA(TotalAssignmentPoints[]))),"")</calculatedColumnFormula>
    </tableColumn>
    <tableColumn id="2" name="Item 1: Competentele 1.1, 2.1" totalsRowFunction="average" dataDxfId="11" totalsRowDxfId="10"/>
    <tableColumn id="6" name="Item 2: Competentele 1.2, 2.2" totalsRowFunction="average" dataDxfId="9" totalsRowDxfId="8"/>
    <tableColumn id="7" name="Item 3: Competentele 1.3, 2.3" totalsRowFunction="average" dataDxfId="7" totalsRowDxfId="6"/>
  </tableColumns>
  <tableStyleInfo name="GradeBook" showFirstColumn="0" showLastColumn="1" showRowStripes="1" showColumnStripes="0"/>
</table>
</file>

<file path=xl/tables/table2.xml><?xml version="1.0" encoding="utf-8"?>
<table xmlns="http://schemas.openxmlformats.org/spreadsheetml/2006/main" id="5" name="TotalAssignmentPoints" displayName="TotalAssignmentPoints" ref="G3:I3" headerRowCount="0" totalsRowShown="0">
  <tableColumns count="3">
    <tableColumn id="1" name="Grade 1" headerRowDxfId="5" dataDxfId="4"/>
    <tableColumn id="2" name="Grade 2" headerRowDxfId="3" dataDxfId="2"/>
    <tableColumn id="3" name="Grade 3" headerRowDxfId="1" dataDxfId="0"/>
  </tableColumns>
  <tableStyleInfo name="Total Possible Points Table" showFirstColumn="0" showLastColumn="0" showRowStripes="1" showColumnStripes="0"/>
</table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Adjacency">
  <a:themeElements>
    <a:clrScheme name="Adjacency">
      <a:dk1>
        <a:srgbClr val="2F2B20"/>
      </a:dk1>
      <a:lt1>
        <a:srgbClr val="FFFFFF"/>
      </a:lt1>
      <a:dk2>
        <a:srgbClr val="675E47"/>
      </a:dk2>
      <a:lt2>
        <a:srgbClr val="DFDCB7"/>
      </a:lt2>
      <a:accent1>
        <a:srgbClr val="A9A57C"/>
      </a:accent1>
      <a:accent2>
        <a:srgbClr val="9CBEBD"/>
      </a:accent2>
      <a:accent3>
        <a:srgbClr val="D2CB6C"/>
      </a:accent3>
      <a:accent4>
        <a:srgbClr val="95A39D"/>
      </a:accent4>
      <a:accent5>
        <a:srgbClr val="C89F5D"/>
      </a:accent5>
      <a:accent6>
        <a:srgbClr val="B1A089"/>
      </a:accent6>
      <a:hlink>
        <a:srgbClr val="D25814"/>
      </a:hlink>
      <a:folHlink>
        <a:srgbClr val="849A0A"/>
      </a:folHlink>
    </a:clrScheme>
    <a:fontScheme name="Check Register">
      <a:majorFont>
        <a:latin typeface="Segoe UI"/>
        <a:ea typeface=""/>
        <a:cs typeface=""/>
      </a:majorFont>
      <a:minorFont>
        <a:latin typeface="Segoe UI"/>
        <a:ea typeface=""/>
        <a:cs typeface=""/>
      </a:minorFont>
    </a:fontScheme>
    <a:fmtScheme name="Adjacency">
      <a:fillStyleLst>
        <a:solidFill>
          <a:schemeClr val="phClr"/>
        </a:solidFill>
        <a:solidFill>
          <a:schemeClr val="phClr">
            <a:tint val="55000"/>
          </a:schemeClr>
        </a:solidFill>
        <a:solidFill>
          <a:schemeClr val="phClr"/>
        </a:solidFill>
      </a:fillStyleLst>
      <a:lnStyleLst>
        <a:ln w="12700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25400" algn="bl" rotWithShape="0">
              <a:srgbClr val="000000">
                <a:alpha val="60000"/>
              </a:srgbClr>
            </a:outerShdw>
          </a:effectLst>
        </a:effectStyle>
        <a:effectStyle>
          <a:effectLst/>
          <a:scene3d>
            <a:camera prst="orthographicFront">
              <a:rot lat="0" lon="0" rev="0"/>
            </a:camera>
            <a:lightRig rig="brightRoom" dir="tl">
              <a:rot lat="0" lon="0" rev="1800000"/>
            </a:lightRig>
          </a:scene3d>
          <a:sp3d contourW="10160" prstMaterial="dkEdge">
            <a:bevelT w="38100" h="50800" prst="angle"/>
            <a:contourClr>
              <a:schemeClr val="phClr">
                <a:shade val="40000"/>
                <a:satMod val="15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0000"/>
              </a:schemeClr>
            </a:gs>
            <a:gs pos="75000">
              <a:schemeClr val="phClr">
                <a:shade val="100000"/>
                <a:satMod val="115000"/>
              </a:schemeClr>
            </a:gs>
            <a:gs pos="100000">
              <a:schemeClr val="phClr">
                <a:shade val="70000"/>
                <a:satMod val="130000"/>
              </a:schemeClr>
            </a:gs>
          </a:gsLst>
          <a:path path="circle">
            <a:fillToRect l="20000" t="50000" r="100000" b="50000"/>
          </a:path>
        </a:gradFill>
        <a:blipFill rotWithShape="1">
          <a:blip xmlns:r="http://schemas.openxmlformats.org/officeDocument/2006/relationships" r:embed="rId1">
            <a:duotone>
              <a:schemeClr val="phClr">
                <a:tint val="97000"/>
              </a:schemeClr>
              <a:schemeClr val="phClr">
                <a:shade val="96000"/>
              </a:schemeClr>
            </a:duotone>
          </a:blip>
          <a:tile tx="0" ty="0" sx="32000" sy="32000" flip="none" algn="tl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C2:K18"/>
  <sheetViews>
    <sheetView tabSelected="1" workbookViewId="0">
      <selection activeCell="J2" sqref="J2:K2"/>
    </sheetView>
  </sheetViews>
  <sheetFormatPr defaultRowHeight="12"/>
  <cols>
    <col min="1" max="7" width="9.140625" style="67"/>
    <col min="8" max="8" width="22.5703125" style="67" customWidth="1"/>
    <col min="9" max="16384" width="9.140625" style="67"/>
  </cols>
  <sheetData>
    <row r="2" spans="3:11" ht="25.5">
      <c r="H2" s="78" t="s">
        <v>36</v>
      </c>
      <c r="I2" s="79"/>
      <c r="J2" s="77" t="s">
        <v>37</v>
      </c>
      <c r="K2" s="77"/>
    </row>
    <row r="5" spans="3:11" ht="27">
      <c r="C5" s="66" t="s">
        <v>32</v>
      </c>
      <c r="J5" s="77" t="s">
        <v>33</v>
      </c>
      <c r="K5" s="77"/>
    </row>
    <row r="6" spans="3:11" ht="25.5">
      <c r="C6" s="68" t="s">
        <v>34</v>
      </c>
      <c r="J6" s="77" t="s">
        <v>35</v>
      </c>
      <c r="K6" s="77"/>
    </row>
    <row r="7" spans="3:11" ht="25.5">
      <c r="C7" s="68" t="s">
        <v>27</v>
      </c>
    </row>
    <row r="9" spans="3:11" ht="25.5">
      <c r="C9" s="69" t="s">
        <v>22</v>
      </c>
      <c r="H9" s="70" t="s">
        <v>28</v>
      </c>
    </row>
    <row r="11" spans="3:11" ht="25.5">
      <c r="C11" s="69" t="s">
        <v>23</v>
      </c>
    </row>
    <row r="14" spans="3:11" ht="25.5">
      <c r="C14" s="69" t="s">
        <v>29</v>
      </c>
      <c r="H14" s="77" t="s">
        <v>30</v>
      </c>
      <c r="I14" s="77"/>
      <c r="J14" s="77"/>
      <c r="K14" s="77"/>
    </row>
    <row r="16" spans="3:11" ht="25.5">
      <c r="C16" s="69" t="s">
        <v>31</v>
      </c>
      <c r="H16" s="77" t="s">
        <v>2</v>
      </c>
      <c r="I16" s="77"/>
      <c r="J16" s="77"/>
      <c r="K16" s="77"/>
    </row>
    <row r="18" spans="3:8" ht="25.5">
      <c r="C18" s="69" t="s">
        <v>7</v>
      </c>
      <c r="H18" s="71">
        <f ca="1">StudentData[[#Totals],[Nota finala]]</f>
        <v>6.8019999999999996</v>
      </c>
    </row>
  </sheetData>
  <mergeCells count="6">
    <mergeCell ref="H14:K14"/>
    <mergeCell ref="H16:K16"/>
    <mergeCell ref="J5:K5"/>
    <mergeCell ref="J6:K6"/>
    <mergeCell ref="H2:I2"/>
    <mergeCell ref="J2:K2"/>
  </mergeCell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0000"/>
    <pageSetUpPr autoPageBreaks="0" fitToPage="1"/>
  </sheetPr>
  <dimension ref="B1:BD13"/>
  <sheetViews>
    <sheetView showGridLines="0" zoomScaleNormal="100" workbookViewId="0">
      <pane xSplit="6" ySplit="4" topLeftCell="G5" activePane="bottomRight" state="frozen"/>
      <selection pane="topRight" activeCell="G1" sqref="G1"/>
      <selection pane="bottomLeft" activeCell="A6" sqref="A6"/>
      <selection pane="bottomRight" activeCell="D5" sqref="D5:D9"/>
    </sheetView>
  </sheetViews>
  <sheetFormatPr defaultColWidth="9.28515625" defaultRowHeight="12"/>
  <cols>
    <col min="1" max="1" width="2" style="11" customWidth="1"/>
    <col min="2" max="2" width="27.140625" style="11" customWidth="1"/>
    <col min="3" max="3" width="16.5703125" style="11" customWidth="1"/>
    <col min="4" max="4" width="19" style="11" customWidth="1"/>
    <col min="5" max="5" width="7" style="11" customWidth="1"/>
    <col min="6" max="6" width="13.28515625" style="11" customWidth="1"/>
    <col min="7" max="9" width="11.85546875" style="11" customWidth="1"/>
    <col min="10" max="18" width="15.85546875" style="11" customWidth="1"/>
    <col min="19" max="19" width="16.7109375" style="11" customWidth="1"/>
    <col min="20" max="20" width="12.85546875" style="11" customWidth="1"/>
    <col min="21" max="16384" width="9.28515625" style="11"/>
  </cols>
  <sheetData>
    <row r="1" spans="2:56" s="6" customFormat="1" ht="45.75" customHeight="1">
      <c r="B1" s="24" t="str">
        <f>Coperta!H14</f>
        <v>Grupul Scolar "Danubius" Calarasi</v>
      </c>
      <c r="C1" s="24"/>
      <c r="D1" s="24"/>
      <c r="E1" s="5"/>
      <c r="F1" s="5"/>
      <c r="G1" s="44" t="s">
        <v>38</v>
      </c>
      <c r="H1" s="44" t="s">
        <v>39</v>
      </c>
      <c r="I1" s="45" t="s">
        <v>40</v>
      </c>
    </row>
    <row r="2" spans="2:56" s="6" customFormat="1" ht="17.25" customHeight="1">
      <c r="B2" s="72" t="str">
        <f>Coperta!J2</f>
        <v>2011-2012</v>
      </c>
      <c r="C2" s="72" t="str">
        <f>Coperta!H9</f>
        <v>Clasa a XII-A</v>
      </c>
      <c r="D2" s="25"/>
      <c r="F2" s="65" t="s">
        <v>5</v>
      </c>
      <c r="G2" s="80" t="str">
        <f>Coperta!J5</f>
        <v>21.11.2011</v>
      </c>
      <c r="H2" s="81"/>
      <c r="I2" s="82"/>
      <c r="J2" s="26"/>
      <c r="K2" s="26"/>
      <c r="L2" s="26"/>
      <c r="M2" s="26"/>
      <c r="N2" s="26"/>
      <c r="O2" s="26"/>
      <c r="P2" s="26"/>
      <c r="Q2" s="26"/>
      <c r="R2" s="26"/>
    </row>
    <row r="3" spans="2:56" s="6" customFormat="1" ht="17.25" customHeight="1">
      <c r="B3" s="73" t="str">
        <f>Coperta!H16</f>
        <v>prof. Dumitrel Toma</v>
      </c>
      <c r="C3" s="74" t="str">
        <f>Coperta!J6</f>
        <v>Filosofie</v>
      </c>
      <c r="D3" s="75"/>
      <c r="E3" s="76" t="s">
        <v>4</v>
      </c>
      <c r="F3" s="22">
        <v>9</v>
      </c>
      <c r="G3" s="9">
        <v>3</v>
      </c>
      <c r="H3" s="9">
        <v>3</v>
      </c>
      <c r="I3" s="9">
        <v>3</v>
      </c>
      <c r="J3" s="35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</row>
    <row r="4" spans="2:56" s="7" customFormat="1" ht="53.25" customHeight="1">
      <c r="B4" s="54" t="s">
        <v>18</v>
      </c>
      <c r="C4" s="29" t="s">
        <v>6</v>
      </c>
      <c r="D4" s="59" t="s">
        <v>15</v>
      </c>
      <c r="E4" s="1" t="s">
        <v>0</v>
      </c>
      <c r="F4" s="29" t="s">
        <v>3</v>
      </c>
      <c r="G4" s="44" t="s">
        <v>41</v>
      </c>
      <c r="H4" s="44" t="s">
        <v>39</v>
      </c>
      <c r="I4" s="45" t="s">
        <v>40</v>
      </c>
      <c r="J4" s="43"/>
    </row>
    <row r="5" spans="2:56" s="10" customFormat="1" ht="12.75" customHeight="1">
      <c r="B5" s="32" t="s">
        <v>14</v>
      </c>
      <c r="C5" s="2">
        <f ca="1">StudentData[[#This Row],[Total puncte]]</f>
        <v>6.2</v>
      </c>
      <c r="D5" s="60">
        <f ca="1">(StudentData[[#This Row],[Total puncte]])+1</f>
        <v>7.2</v>
      </c>
      <c r="E5" s="8">
        <f ca="1">IFERROR(StudentData[[#This Row],[Total puncte]]/TotalPoints,"")</f>
        <v>0.68888888888888888</v>
      </c>
      <c r="F5" s="3">
        <f ca="1">IFERROR(SUM(StudentData[[#This Row],[Item 1: Competentele 1.1, 2.1]]:OFFSET(F5,,COUNTA(TotalAssignmentPoints[]))),"")</f>
        <v>6.2</v>
      </c>
      <c r="G5" s="48">
        <v>1.2</v>
      </c>
      <c r="H5" s="49">
        <v>2</v>
      </c>
      <c r="I5" s="49">
        <v>3</v>
      </c>
      <c r="J5" s="36"/>
    </row>
    <row r="6" spans="2:56" s="10" customFormat="1" ht="12.95" customHeight="1">
      <c r="B6" s="53" t="s">
        <v>17</v>
      </c>
      <c r="C6" s="39">
        <f ca="1">StudentData[[#This Row],[Total puncte]]</f>
        <v>7.1</v>
      </c>
      <c r="D6" s="60">
        <f ca="1">(StudentData[[#This Row],[Total puncte]])+1</f>
        <v>8.1</v>
      </c>
      <c r="E6" s="40">
        <f ca="1">IFERROR(StudentData[[#This Row],[Total puncte]]/TotalPoints,"")</f>
        <v>0.78888888888888886</v>
      </c>
      <c r="F6" s="41">
        <f ca="1">IFERROR(SUM(StudentData[[#This Row],[Item 1: Competentele 1.1, 2.1]]:OFFSET(F6,,COUNTA(TotalAssignmentPoints[]))),"")</f>
        <v>7.1</v>
      </c>
      <c r="G6" s="52">
        <v>3</v>
      </c>
      <c r="H6" s="52">
        <v>2.1</v>
      </c>
      <c r="I6" s="52">
        <v>2</v>
      </c>
      <c r="J6" s="42"/>
    </row>
    <row r="7" spans="2:56" s="10" customFormat="1" ht="12.95" customHeight="1">
      <c r="B7" s="31" t="s">
        <v>19</v>
      </c>
      <c r="C7" s="11">
        <f ca="1">StudentData[[#This Row],[Total puncte]]</f>
        <v>4.1099999999999994</v>
      </c>
      <c r="D7" s="63">
        <f ca="1">(StudentData[[#This Row],[Total puncte]])+1</f>
        <v>5.1099999999999994</v>
      </c>
      <c r="E7" s="37">
        <f ca="1">IFERROR(StudentData[[#This Row],[Total puncte]]/TotalPoints,"")</f>
        <v>0.45666666666666661</v>
      </c>
      <c r="F7" s="38">
        <f ca="1">IFERROR(SUM(StudentData[[#This Row],[Item 1: Competentele 1.1, 2.1]]:OFFSET(F7,,COUNTA(TotalAssignmentPoints[]))),"")</f>
        <v>4.1099999999999994</v>
      </c>
      <c r="G7" s="64">
        <v>2.11</v>
      </c>
      <c r="H7" s="55">
        <v>1</v>
      </c>
      <c r="I7" s="55">
        <v>1</v>
      </c>
    </row>
    <row r="8" spans="2:56" s="10" customFormat="1" ht="12.95" customHeight="1">
      <c r="B8" s="53" t="s">
        <v>20</v>
      </c>
      <c r="C8" s="39">
        <f ca="1">StudentData[[#This Row],[Total puncte]]</f>
        <v>6.5</v>
      </c>
      <c r="D8" s="60">
        <f ca="1">(StudentData[[#This Row],[Total puncte]])+1</f>
        <v>7.5</v>
      </c>
      <c r="E8" s="40">
        <f ca="1">IFERROR(StudentData[[#This Row],[Total puncte]]/TotalPoints,"")</f>
        <v>0.72222222222222221</v>
      </c>
      <c r="F8" s="41">
        <f ca="1">IFERROR(SUM(StudentData[[#This Row],[Item 1: Competentele 1.1, 2.1]]:OFFSET(F8,,COUNTA(TotalAssignmentPoints[]))),"")</f>
        <v>6.5</v>
      </c>
      <c r="G8" s="52">
        <v>2.2999999999999998</v>
      </c>
      <c r="H8" s="52">
        <v>2.2000000000000002</v>
      </c>
      <c r="I8" s="52">
        <v>2</v>
      </c>
    </row>
    <row r="9" spans="2:56" s="10" customFormat="1" ht="12.95" customHeight="1">
      <c r="B9" s="53" t="s">
        <v>21</v>
      </c>
      <c r="C9" s="39">
        <f ca="1">StudentData[[#This Row],[Total puncte]]</f>
        <v>5.0999999999999996</v>
      </c>
      <c r="D9" s="60">
        <f ca="1">(StudentData[[#This Row],[Total puncte]])+1</f>
        <v>6.1</v>
      </c>
      <c r="E9" s="40">
        <f ca="1">IFERROR(StudentData[[#This Row],[Total puncte]]/TotalPoints,"")</f>
        <v>0.56666666666666665</v>
      </c>
      <c r="F9" s="41">
        <f ca="1">IFERROR(SUM(StudentData[[#This Row],[Item 1: Competentele 1.1, 2.1]]:OFFSET(F9,,COUNTA(TotalAssignmentPoints[]))),"")</f>
        <v>5.0999999999999996</v>
      </c>
      <c r="G9" s="52">
        <v>0</v>
      </c>
      <c r="H9" s="52">
        <v>2.1</v>
      </c>
      <c r="I9" s="52">
        <v>3</v>
      </c>
    </row>
    <row r="10" spans="2:56" s="10" customFormat="1" ht="12.95" customHeight="1">
      <c r="B10" s="30" t="s">
        <v>7</v>
      </c>
      <c r="C10" s="50"/>
      <c r="D10" s="62">
        <f ca="1">SUBTOTAL(101,[Nota finala])</f>
        <v>6.8019999999999996</v>
      </c>
      <c r="E10" s="51">
        <f ca="1">SUBTOTAL(101,[%])</f>
        <v>0.64466666666666672</v>
      </c>
      <c r="F10" s="49">
        <f ca="1">SUBTOTAL(101,[Total puncte])</f>
        <v>5.8019999999999996</v>
      </c>
      <c r="G10" s="56">
        <f>SUBTOTAL(101,[Item 1: Competentele 1.1, 2.1])</f>
        <v>1.722</v>
      </c>
      <c r="H10" s="56">
        <f>SUBTOTAL(101,[Item 2: Competentele 1.2, 2.2])</f>
        <v>1.8800000000000001</v>
      </c>
      <c r="I10" s="56">
        <f>SUBTOTAL(101,[Item 3: Competentele 1.3, 2.3])</f>
        <v>2.2000000000000002</v>
      </c>
    </row>
    <row r="11" spans="2:56" s="10" customFormat="1" ht="12.95" customHeight="1">
      <c r="B11" s="39"/>
      <c r="C11" s="39"/>
      <c r="D11" s="61"/>
      <c r="E11" s="40" t="str">
        <f>IFERROR(StudentData[[#This Row],[Total puncte]]/TotalPoints,"")</f>
        <v/>
      </c>
      <c r="F11" s="41" t="str">
        <f ca="1">IFERROR(SUM(StudentData[[#This Row],[Item 1: Competentele 1.1, 2.1]]:OFFSET(F11,,COUNTA(TotalAssignmentPoints[]))),"")</f>
        <v/>
      </c>
      <c r="G11" s="52"/>
      <c r="H11" s="52"/>
      <c r="I11" s="52"/>
    </row>
    <row r="12" spans="2:56" s="10" customFormat="1" ht="12.95" customHeight="1">
      <c r="B12" s="11"/>
      <c r="C12" s="11"/>
      <c r="D12" s="11"/>
      <c r="E12" s="11"/>
      <c r="F12" s="11"/>
      <c r="G12" s="11"/>
      <c r="H12" s="11"/>
      <c r="I12" s="11"/>
    </row>
    <row r="13" spans="2:56" s="10" customFormat="1" ht="12.95" customHeight="1">
      <c r="B13" s="11"/>
      <c r="C13" s="11"/>
      <c r="D13" s="11"/>
      <c r="E13" s="11"/>
      <c r="F13" s="11"/>
      <c r="G13" s="11"/>
      <c r="H13" s="11"/>
      <c r="I13" s="11"/>
    </row>
  </sheetData>
  <mergeCells count="1">
    <mergeCell ref="G2:I2"/>
  </mergeCells>
  <phoneticPr fontId="0" type="noConversion"/>
  <conditionalFormatting sqref="C5:C11">
    <cfRule type="dataBar" priority="22">
      <dataBar showValue="0">
        <cfvo type="min" val="0"/>
        <cfvo type="max" val="0"/>
        <color theme="5"/>
      </dataBar>
      <extLst>
        <ext xmlns:x14="http://schemas.microsoft.com/office/spreadsheetml/2009/9/main" uri="{B025F937-C7B1-47D3-B67F-A62EFF666E3E}">
          <x14:id>{687D871A-F55C-4661-B2C2-A1249C400831}</x14:id>
        </ext>
      </extLst>
    </cfRule>
  </conditionalFormatting>
  <pageMargins left="0.5" right="0.5" top="0.5" bottom="1" header="0.5" footer="0.5"/>
  <pageSetup fitToHeight="0" orientation="portrait" r:id="rId1"/>
  <headerFooter alignWithMargins="0">
    <oddFooter>Page &amp;P of &amp;N</oddFooter>
  </headerFooter>
  <tableParts count="2">
    <tablePart r:id="rId2"/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87D871A-F55C-4661-B2C2-A1249C400831}">
            <x14:dataBar minLength="0" maxLength="100" border="1" direction="leftToRight" negativeBarBorderColorSameAsPositive="0">
              <x14:cfvo type="autoMin"/>
              <x14:cfvo type="autoMax"/>
              <x14:borderColor theme="5" tint="-0.249977111117893"/>
              <x14:negativeFillColor rgb="FFFF0000"/>
              <x14:negativeBorderColor rgb="FFFF0000"/>
              <x14:axisColor rgb="FF000000"/>
            </x14:dataBar>
          </x14:cfRule>
          <xm:sqref>C5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>
    <tabColor rgb="FF0070C0"/>
    <pageSetUpPr fitToPage="1"/>
  </sheetPr>
  <dimension ref="A1:K51"/>
  <sheetViews>
    <sheetView showGridLines="0" zoomScale="80" zoomScaleNormal="80" workbookViewId="0">
      <selection activeCell="L14" sqref="L14"/>
    </sheetView>
  </sheetViews>
  <sheetFormatPr defaultColWidth="9.28515625" defaultRowHeight="12"/>
  <cols>
    <col min="1" max="1" width="4" style="4" customWidth="1"/>
    <col min="2" max="8" width="17.85546875" style="4" customWidth="1"/>
    <col min="9" max="9" width="3.42578125" style="4" customWidth="1"/>
    <col min="10" max="13" width="17.42578125" style="4" customWidth="1"/>
    <col min="14" max="16384" width="9.28515625" style="4"/>
  </cols>
  <sheetData>
    <row r="1" spans="1:11" ht="34.5" customHeight="1">
      <c r="A1" s="94" t="str">
        <f>Coperta!H14</f>
        <v>Grupul Scolar "Danubius" Calarasi</v>
      </c>
      <c r="B1" s="94"/>
      <c r="C1" s="94"/>
      <c r="D1" s="94"/>
      <c r="E1" s="94"/>
    </row>
    <row r="2" spans="1:11">
      <c r="B2" s="23" t="str">
        <f>Coperta!H16</f>
        <v>prof. Dumitrel Toma</v>
      </c>
    </row>
    <row r="3" spans="1:11">
      <c r="B3" s="23" t="str">
        <f>Coperta!H9</f>
        <v>Clasa a XII-A</v>
      </c>
      <c r="C3" s="4" t="str">
        <f>Coperta!J2</f>
        <v>2011-2012</v>
      </c>
      <c r="K3" s="28"/>
    </row>
    <row r="4" spans="1:11">
      <c r="B4" t="s">
        <v>35</v>
      </c>
    </row>
    <row r="5" spans="1:11">
      <c r="B5" s="33" t="s">
        <v>16</v>
      </c>
      <c r="C5" s="17"/>
    </row>
    <row r="6" spans="1:11">
      <c r="B6" s="17" t="str">
        <f>Coperta!J5</f>
        <v>21.11.2011</v>
      </c>
    </row>
    <row r="7" spans="1:11">
      <c r="B7" t="s">
        <v>8</v>
      </c>
    </row>
    <row r="8" spans="1:11" ht="17.25">
      <c r="B8" s="83" t="s">
        <v>20</v>
      </c>
      <c r="C8" s="83"/>
      <c r="D8" s="83"/>
    </row>
    <row r="10" spans="1:11" ht="8.25" customHeight="1">
      <c r="B10" s="18"/>
      <c r="C10" s="18"/>
      <c r="D10" s="18"/>
      <c r="E10" s="18"/>
      <c r="F10" s="18"/>
      <c r="G10" s="18"/>
      <c r="H10" s="18"/>
    </row>
    <row r="11" spans="1:11" ht="15" customHeight="1">
      <c r="B11" s="12" t="s">
        <v>9</v>
      </c>
      <c r="C11" s="12"/>
      <c r="D11" s="57" t="s">
        <v>15</v>
      </c>
      <c r="E11" s="13" t="s">
        <v>10</v>
      </c>
      <c r="F11" s="13" t="s">
        <v>24</v>
      </c>
      <c r="G11" s="13" t="s">
        <v>25</v>
      </c>
      <c r="H11" s="14" t="s">
        <v>26</v>
      </c>
    </row>
    <row r="12" spans="1:11" ht="16.5" customHeight="1">
      <c r="B12" s="84" t="str">
        <f ca="1">IFERROR(_xlfn.RANK.EQ(VLOOKUP(B8,StudentData[],5,FALSE),StudentData[Total puncte]) &amp; " out of "&amp;COUNTA(StudentData[Numele si prenumele elevului]) &amp; " students","")</f>
        <v/>
      </c>
      <c r="C12" s="84"/>
      <c r="D12" s="58">
        <f ca="1">F12+1</f>
        <v>7.5</v>
      </c>
      <c r="E12" s="16">
        <f ca="1">IFERROR(VLOOKUP(StudentName,StudentData[],4,FALSE),"")</f>
        <v>0.72222222222222221</v>
      </c>
      <c r="F12" s="47">
        <f ca="1">IFERROR(VLOOKUP(StudentName,StudentData[],5,FALSE),"")</f>
        <v>6.5</v>
      </c>
      <c r="G12" s="47">
        <f>TotalPoints</f>
        <v>9</v>
      </c>
      <c r="H12" s="46">
        <v>1</v>
      </c>
    </row>
    <row r="13" spans="1:11" ht="19.5" customHeight="1">
      <c r="B13" s="15"/>
      <c r="C13" s="15"/>
      <c r="D13" s="15"/>
      <c r="E13" s="16"/>
      <c r="F13" s="15"/>
      <c r="G13" s="15"/>
      <c r="H13" s="19"/>
    </row>
    <row r="14" spans="1:11" ht="16.5" customHeight="1">
      <c r="B14" s="15"/>
      <c r="C14" s="15"/>
      <c r="D14" s="15"/>
      <c r="E14" s="16"/>
      <c r="F14" s="15"/>
      <c r="G14" s="15"/>
      <c r="H14" s="19"/>
    </row>
    <row r="15" spans="1:11" ht="16.5" customHeight="1">
      <c r="B15" s="15"/>
      <c r="C15" s="15"/>
      <c r="D15" s="15"/>
      <c r="E15" s="16"/>
      <c r="F15" s="15"/>
      <c r="G15" s="15"/>
      <c r="H15" s="19"/>
    </row>
    <row r="16" spans="1:11" ht="16.5" customHeight="1">
      <c r="B16" s="15"/>
      <c r="C16" s="15"/>
      <c r="D16" s="15"/>
      <c r="E16" s="16"/>
      <c r="F16" s="15"/>
      <c r="G16" s="15"/>
      <c r="H16" s="19"/>
    </row>
    <row r="17" spans="2:8" ht="16.5" customHeight="1">
      <c r="B17" s="15"/>
      <c r="C17" s="15"/>
      <c r="D17" s="15"/>
      <c r="E17" s="16"/>
      <c r="F17" s="15"/>
      <c r="G17" s="15"/>
      <c r="H17" s="19"/>
    </row>
    <row r="18" spans="2:8" ht="16.5" customHeight="1">
      <c r="B18" s="15"/>
      <c r="C18" s="15"/>
      <c r="D18" s="15"/>
      <c r="E18" s="16"/>
      <c r="F18" s="15"/>
      <c r="G18" s="15"/>
      <c r="H18" s="19"/>
    </row>
    <row r="19" spans="2:8" ht="16.5" customHeight="1">
      <c r="B19" s="15"/>
      <c r="C19" s="15"/>
      <c r="D19" s="15"/>
      <c r="E19" s="16"/>
      <c r="F19" s="15"/>
      <c r="G19" s="15"/>
      <c r="H19" s="19"/>
    </row>
    <row r="20" spans="2:8" ht="16.5" customHeight="1">
      <c r="B20" s="15"/>
      <c r="C20" s="15"/>
      <c r="D20" s="15"/>
      <c r="E20" s="16"/>
      <c r="F20" s="15"/>
      <c r="G20" s="15"/>
      <c r="H20" s="19"/>
    </row>
    <row r="21" spans="2:8" ht="16.5" customHeight="1">
      <c r="B21" s="15"/>
      <c r="C21" s="15"/>
      <c r="D21" s="15"/>
      <c r="E21" s="16"/>
      <c r="F21" s="15"/>
      <c r="G21" s="15"/>
      <c r="H21" s="19"/>
    </row>
    <row r="22" spans="2:8" ht="16.5" customHeight="1">
      <c r="B22" s="15"/>
      <c r="C22" s="15"/>
      <c r="D22" s="15"/>
      <c r="E22" s="16"/>
      <c r="F22" s="15"/>
      <c r="G22" s="15"/>
      <c r="H22" s="19"/>
    </row>
    <row r="23" spans="2:8" ht="16.5" customHeight="1">
      <c r="B23" s="15"/>
      <c r="C23" s="15"/>
      <c r="D23" s="15"/>
      <c r="E23" s="16"/>
      <c r="F23" s="15"/>
      <c r="G23" s="15"/>
      <c r="H23" s="19"/>
    </row>
    <row r="24" spans="2:8" ht="16.5" customHeight="1">
      <c r="B24" s="15"/>
      <c r="C24" s="15"/>
      <c r="D24" s="15"/>
      <c r="E24" s="16"/>
      <c r="F24" s="15"/>
      <c r="G24" s="15"/>
      <c r="H24" s="19"/>
    </row>
    <row r="25" spans="2:8" ht="16.5" customHeight="1">
      <c r="B25" s="15"/>
      <c r="C25" s="15"/>
      <c r="D25" s="15"/>
      <c r="E25" s="16"/>
      <c r="F25" s="15"/>
      <c r="G25" s="15"/>
      <c r="H25" s="19"/>
    </row>
    <row r="26" spans="2:8" ht="16.5" customHeight="1">
      <c r="B26" s="15"/>
      <c r="C26" s="15"/>
      <c r="D26" s="15"/>
      <c r="E26" s="16"/>
      <c r="F26" s="15"/>
      <c r="G26" s="15"/>
      <c r="H26" s="19"/>
    </row>
    <row r="27" spans="2:8" ht="16.5" customHeight="1">
      <c r="B27" s="15"/>
      <c r="C27" s="15"/>
      <c r="D27" s="15"/>
      <c r="E27" s="16"/>
      <c r="F27" s="15"/>
      <c r="G27" s="15"/>
      <c r="H27" s="19"/>
    </row>
    <row r="28" spans="2:8" ht="16.5" customHeight="1">
      <c r="B28" s="15"/>
      <c r="C28" s="15"/>
      <c r="D28" s="15"/>
      <c r="E28" s="16"/>
      <c r="F28" s="15"/>
      <c r="G28" s="15"/>
      <c r="H28" s="19"/>
    </row>
    <row r="29" spans="2:8" ht="16.5" customHeight="1">
      <c r="B29" s="15"/>
      <c r="C29" s="15"/>
      <c r="D29" s="15"/>
      <c r="E29" s="16"/>
      <c r="F29" s="15"/>
      <c r="G29" s="15"/>
      <c r="H29" s="19"/>
    </row>
    <row r="30" spans="2:8" ht="16.5" customHeight="1">
      <c r="B30" s="15"/>
      <c r="C30" s="15"/>
      <c r="D30" s="15"/>
      <c r="E30" s="16"/>
      <c r="F30" s="15"/>
      <c r="G30" s="15"/>
      <c r="H30" s="19"/>
    </row>
    <row r="31" spans="2:8" ht="16.5" customHeight="1">
      <c r="B31" s="15"/>
      <c r="C31" s="15"/>
      <c r="D31" s="15"/>
      <c r="E31" s="16"/>
      <c r="F31" s="15"/>
      <c r="G31" s="15"/>
      <c r="H31" s="19"/>
    </row>
    <row r="32" spans="2:8" ht="16.5" customHeight="1">
      <c r="B32" s="15"/>
      <c r="C32" s="15"/>
      <c r="D32" s="15"/>
      <c r="E32" s="16"/>
      <c r="F32" s="15"/>
      <c r="G32" s="15"/>
      <c r="H32" s="19"/>
    </row>
    <row r="33" spans="2:8" ht="16.5" customHeight="1">
      <c r="B33" s="15"/>
      <c r="C33" s="15"/>
      <c r="D33" s="15"/>
      <c r="E33" s="16"/>
      <c r="F33" s="15"/>
      <c r="G33" s="15"/>
      <c r="H33" s="19"/>
    </row>
    <row r="34" spans="2:8" ht="16.5" customHeight="1">
      <c r="B34" s="15"/>
      <c r="C34" s="15"/>
      <c r="D34" s="15"/>
      <c r="E34" s="16"/>
      <c r="F34" s="15"/>
      <c r="G34" s="15"/>
      <c r="H34" s="15"/>
    </row>
    <row r="35" spans="2:8" ht="16.5" customHeight="1">
      <c r="B35" s="20" t="s">
        <v>13</v>
      </c>
    </row>
    <row r="36" spans="2:8" ht="16.5" customHeight="1">
      <c r="B36" s="85"/>
      <c r="C36" s="86"/>
      <c r="D36" s="86"/>
      <c r="E36" s="86"/>
      <c r="F36" s="86"/>
      <c r="G36" s="86"/>
      <c r="H36" s="87"/>
    </row>
    <row r="37" spans="2:8" ht="16.5" customHeight="1">
      <c r="B37" s="88"/>
      <c r="C37" s="89"/>
      <c r="D37" s="89"/>
      <c r="E37" s="89"/>
      <c r="F37" s="89"/>
      <c r="G37" s="89"/>
      <c r="H37" s="90"/>
    </row>
    <row r="38" spans="2:8" ht="16.5" customHeight="1">
      <c r="B38" s="88"/>
      <c r="C38" s="89"/>
      <c r="D38" s="89"/>
      <c r="E38" s="89"/>
      <c r="F38" s="89"/>
      <c r="G38" s="89"/>
      <c r="H38" s="90"/>
    </row>
    <row r="39" spans="2:8" ht="16.5" customHeight="1">
      <c r="B39" s="88"/>
      <c r="C39" s="89"/>
      <c r="D39" s="89"/>
      <c r="E39" s="89"/>
      <c r="F39" s="89"/>
      <c r="G39" s="89"/>
      <c r="H39" s="90"/>
    </row>
    <row r="40" spans="2:8" ht="16.5" customHeight="1">
      <c r="B40" s="88"/>
      <c r="C40" s="89"/>
      <c r="D40" s="89"/>
      <c r="E40" s="89"/>
      <c r="F40" s="89"/>
      <c r="G40" s="89"/>
      <c r="H40" s="90"/>
    </row>
    <row r="41" spans="2:8" ht="16.5" customHeight="1">
      <c r="B41" s="88"/>
      <c r="C41" s="89"/>
      <c r="D41" s="89"/>
      <c r="E41" s="89"/>
      <c r="F41" s="89"/>
      <c r="G41" s="89"/>
      <c r="H41" s="90"/>
    </row>
    <row r="42" spans="2:8" ht="16.5" customHeight="1">
      <c r="B42" s="88"/>
      <c r="C42" s="89"/>
      <c r="D42" s="89"/>
      <c r="E42" s="89"/>
      <c r="F42" s="89"/>
      <c r="G42" s="89"/>
      <c r="H42" s="90"/>
    </row>
    <row r="43" spans="2:8" ht="16.5" customHeight="1">
      <c r="B43" s="88"/>
      <c r="C43" s="89"/>
      <c r="D43" s="89"/>
      <c r="E43" s="89"/>
      <c r="F43" s="89"/>
      <c r="G43" s="89"/>
      <c r="H43" s="90"/>
    </row>
    <row r="44" spans="2:8" ht="16.5" customHeight="1">
      <c r="B44" s="88"/>
      <c r="C44" s="89"/>
      <c r="D44" s="89"/>
      <c r="E44" s="89"/>
      <c r="F44" s="89"/>
      <c r="G44" s="89"/>
      <c r="H44" s="90"/>
    </row>
    <row r="45" spans="2:8" ht="16.5" customHeight="1">
      <c r="B45" s="91"/>
      <c r="C45" s="92"/>
      <c r="D45" s="92"/>
      <c r="E45" s="92"/>
      <c r="F45" s="92"/>
      <c r="G45" s="92"/>
      <c r="H45" s="93"/>
    </row>
    <row r="46" spans="2:8" ht="16.5" customHeight="1"/>
    <row r="47" spans="2:8" ht="16.5" customHeight="1"/>
    <row r="48" spans="2:8" ht="16.5" customHeight="1">
      <c r="B48" t="s">
        <v>11</v>
      </c>
    </row>
    <row r="49" spans="2:8" ht="16.5" customHeight="1"/>
    <row r="50" spans="2:8" ht="16.5" customHeight="1"/>
    <row r="51" spans="2:8" ht="16.5" customHeight="1">
      <c r="B51" s="21" t="s">
        <v>1</v>
      </c>
      <c r="C51" s="21"/>
      <c r="D51" s="21"/>
      <c r="E51" s="21"/>
      <c r="F51" s="34" t="s">
        <v>12</v>
      </c>
      <c r="G51" s="21"/>
      <c r="H51" s="21"/>
    </row>
  </sheetData>
  <mergeCells count="4">
    <mergeCell ref="B8:D8"/>
    <mergeCell ref="B12:C12"/>
    <mergeCell ref="B36:H45"/>
    <mergeCell ref="A1:E1"/>
  </mergeCells>
  <dataValidations count="1">
    <dataValidation type="list" allowBlank="1" showInputMessage="1" showErrorMessage="1" sqref="B8">
      <formula1>StudentLookup</formula1>
    </dataValidation>
  </dataValidations>
  <printOptions horizontalCentered="1"/>
  <pageMargins left="0.7" right="0.7" top="0.75" bottom="0.75" header="0.3" footer="0.3"/>
  <pageSetup scale="72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F7E09284-0FE2-4AAF-A17E-6DB8D7C6621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8</vt:i4>
      </vt:variant>
    </vt:vector>
  </HeadingPairs>
  <TitlesOfParts>
    <vt:vector size="11" baseType="lpstr">
      <vt:lpstr>Coperta</vt:lpstr>
      <vt:lpstr>Clasa</vt:lpstr>
      <vt:lpstr>Sumar elev</vt:lpstr>
      <vt:lpstr>ClassName</vt:lpstr>
      <vt:lpstr>'Sumar elev'!Print_Area</vt:lpstr>
      <vt:lpstr>Clasa!Print_Titles</vt:lpstr>
      <vt:lpstr>ProgressChartValues</vt:lpstr>
      <vt:lpstr>StudentLookup</vt:lpstr>
      <vt:lpstr>StudentName</vt:lpstr>
      <vt:lpstr>TeacherName</vt:lpstr>
      <vt:lpstr>TotalPoints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2011-11-22T23:18:28Z</dcterms:created>
  <dcterms:modified xsi:type="dcterms:W3CDTF">2011-11-23T23:40:59Z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TC025436419991</vt:lpwstr>
  </property>
</Properties>
</file>